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conforti\Desktop\CartaNOVEMBRE2022\"/>
    </mc:Choice>
  </mc:AlternateContent>
  <workbookProtection workbookAlgorithmName="SHA-512" workbookHashValue="NUshB9kFPNTUAzyfjDEOyljy43njs5AjDat0e8+df+ILQqRLr2TWP1LoZF4SJcHT/sAokaAHueQMWD2mYfikZA==" workbookSaltValue="MzgykzFhYxINAyafe72Uig==" workbookSpinCount="100000" lockStructure="1"/>
  <bookViews>
    <workbookView xWindow="0" yWindow="0" windowWidth="16725" windowHeight="7620"/>
  </bookViews>
  <sheets>
    <sheet name="CALCOLO_PR_RIFERIMENTO_CARTA" sheetId="1" r:id="rId1"/>
  </sheets>
  <calcPr calcId="162913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15" i="1" l="1"/>
  <c r="F15" i="1" s="1"/>
  <c r="F17" i="1" s="1"/>
  <c r="F19" i="1" s="1"/>
  <c r="F21" i="1" s="1"/>
  <c r="F23" i="1" s="1"/>
  <c r="F25" i="1" s="1"/>
  <c r="F27" i="1" s="1"/>
  <c r="F29" i="1" l="1"/>
  <c r="F31" i="1" s="1"/>
  <c r="F33" i="1" s="1"/>
  <c r="F35" i="1" s="1"/>
</calcChain>
</file>

<file path=xl/sharedStrings.xml><?xml version="1.0" encoding="utf-8"?>
<sst xmlns="http://schemas.openxmlformats.org/spreadsheetml/2006/main" count="58" uniqueCount="35">
  <si>
    <t>MACRO-AREA STAZIONE APPALTANTE</t>
  </si>
  <si>
    <t>NORDEST</t>
  </si>
  <si>
    <t>NORDOVEST</t>
  </si>
  <si>
    <t>CENTRO</t>
  </si>
  <si>
    <t>SUD-ISOLE</t>
  </si>
  <si>
    <t>FORMATO</t>
  </si>
  <si>
    <t>A4</t>
  </si>
  <si>
    <t>A3</t>
  </si>
  <si>
    <t>NATURALE</t>
  </si>
  <si>
    <t>RICICLATA</t>
  </si>
  <si>
    <t>MODALITA' CONSEGNA</t>
  </si>
  <si>
    <t>PIANO</t>
  </si>
  <si>
    <t>MAGAZZINO</t>
  </si>
  <si>
    <t>PIANO STRADALE</t>
  </si>
  <si>
    <t>CERTIFICAZIONE ISO 9001/2008 CARTIERA</t>
  </si>
  <si>
    <t>SI</t>
  </si>
  <si>
    <t>NO</t>
  </si>
  <si>
    <t>CLAUSOLA REVISIONE PERIODICA PREZZI</t>
  </si>
  <si>
    <t>CONSEGNA ENTRO 3 GIORNI</t>
  </si>
  <si>
    <t>ORDINE MINIMO 10 SCATOLE</t>
  </si>
  <si>
    <t>QUANTITA’ (numero risme)</t>
  </si>
  <si>
    <t>PREZZO DI RIFERIMENTO 2016</t>
  </si>
  <si>
    <t>PREZZO DI RIFERIMENTO 2017</t>
  </si>
  <si>
    <t>Indice di adeguamento prezzi</t>
  </si>
  <si>
    <t>PREZZO DI RIFERIMENTO 2018</t>
  </si>
  <si>
    <t>PREZZO DI RIFERIMENTO 2019</t>
  </si>
  <si>
    <t>PREZZO DI RIFERIMENTO 2020</t>
  </si>
  <si>
    <t>PREZZO DI RIFERIMENTO 2021 (SETTEMBRE)</t>
  </si>
  <si>
    <t>PREZZO DI RIFERIMENTO 2022 (GENNAIO)</t>
  </si>
  <si>
    <t>TIPOLOGIA</t>
  </si>
  <si>
    <r>
      <t xml:space="preserve">MASCHERA DI AUSILIO PER IL CALCOLO DEL PREZZO </t>
    </r>
    <r>
      <rPr>
        <b/>
        <sz val="12"/>
        <color rgb="FFFF0000"/>
        <rFont val="Gotham"/>
      </rPr>
      <t>(Ai fini della corretta visualizzazione del prezzo di riferimento si prega di salvare il file excel dopo aver selezionato le modalità di interesse per cisacuna variabile)</t>
    </r>
    <r>
      <rPr>
        <b/>
        <sz val="12"/>
        <color theme="1"/>
        <rFont val="Gotham"/>
      </rPr>
      <t xml:space="preserve"> </t>
    </r>
  </si>
  <si>
    <t>PREZZO DI RIFERIMENTO 2022 (MARZO)</t>
  </si>
  <si>
    <t>PREZZO DI RIFERIMENTO 2022 (MAGGIO*)</t>
  </si>
  <si>
    <t>PREZZO DI RIFERIMENTO 2022 (OTTOBRE)</t>
  </si>
  <si>
    <t>PREZZO DI RIFERIMENTO 2022 (NOVEMBRE)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</si>
</sst>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%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Titillium"/>
      <family val="3"/>
    </font>
    <font>
      <sz val="16"/>
      <color theme="1"/>
      <name val="Titillium"/>
      <family val="3"/>
    </font>
    <font>
      <sz val="16"/>
      <name val="Titillium"/>
      <family val="3"/>
    </font>
    <font>
      <b/>
      <sz val="20"/>
      <color theme="1"/>
      <name val="Titillium"/>
      <family val="3"/>
    </font>
    <font>
      <b/>
      <sz val="16"/>
      <name val="Titillium"/>
      <family val="3"/>
    </font>
    <font>
      <b/>
      <sz val="16"/>
      <color theme="1"/>
      <name val="Titillium"/>
      <family val="3"/>
    </font>
    <font>
      <sz val="11"/>
      <color theme="1"/>
      <name val="Titillium"/>
      <family val="3"/>
    </font>
    <font>
      <b/>
      <sz val="16"/>
      <color rgb="FFFF0000"/>
      <name val="Titillium"/>
      <family val="3"/>
    </font>
    <font>
      <b/>
      <sz val="12"/>
      <color theme="1"/>
      <name val="Gotham"/>
    </font>
    <font>
      <b/>
      <sz val="12"/>
      <color rgb="FFFF0000"/>
      <name val="Gotham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5" fillId="0" borderId="3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/>
    <xf numFmtId="0" fontId="5" fillId="0" borderId="0" xfId="0" applyFont="1" applyBorder="1"/>
    <xf numFmtId="0" fontId="5" fillId="0" borderId="5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/>
    <xf numFmtId="0" fontId="4" fillId="2" borderId="6" xfId="0" applyFont="1" applyFill="1" applyBorder="1"/>
    <xf numFmtId="0" fontId="5" fillId="0" borderId="7" xfId="0" applyFont="1" applyBorder="1"/>
    <xf numFmtId="1" fontId="5" fillId="0" borderId="8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5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9" xfId="0" applyFont="1" applyBorder="1"/>
    <xf numFmtId="165" fontId="5" fillId="0" borderId="9" xfId="1" applyNumberFormat="1" applyFont="1" applyBorder="1" applyAlignment="1">
      <alignment horizontal="center" vertical="center"/>
    </xf>
    <xf numFmtId="0" fontId="7" fillId="0" borderId="6" xfId="0" applyFont="1" applyBorder="1"/>
    <xf numFmtId="0" fontId="5" fillId="0" borderId="0" xfId="0" applyFont="1"/>
    <xf numFmtId="164" fontId="8" fillId="0" borderId="8" xfId="0" applyNumberFormat="1" applyFont="1" applyBorder="1" applyAlignment="1">
      <alignment horizontal="center" vertical="center"/>
    </xf>
    <xf numFmtId="0" fontId="7" fillId="0" borderId="9" xfId="0" applyFont="1" applyBorder="1"/>
    <xf numFmtId="0" fontId="5" fillId="0" borderId="10" xfId="0" applyFont="1" applyBorder="1"/>
    <xf numFmtId="164" fontId="8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10" fillId="0" borderId="0" xfId="0" applyFont="1"/>
    <xf numFmtId="164" fontId="11" fillId="0" borderId="8" xfId="0" applyNumberFormat="1" applyFont="1" applyBorder="1" applyAlignment="1">
      <alignment horizontal="center" vertical="center"/>
    </xf>
    <xf numFmtId="0" fontId="5" fillId="0" borderId="6" xfId="0" applyFont="1" applyBorder="1"/>
    <xf numFmtId="165" fontId="5" fillId="0" borderId="9" xfId="1" applyNumberFormat="1" applyFont="1" applyFill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2" zoomScale="90" zoomScaleNormal="90" workbookViewId="0">
      <selection activeCell="F34" sqref="F34"/>
    </sheetView>
  </sheetViews>
  <sheetFormatPr defaultColWidth="34.42578125" defaultRowHeight="15" x14ac:dyDescent="0.25"/>
  <cols>
    <col min="1" max="1" width="80.85546875" customWidth="1"/>
    <col min="2" max="4" width="34.42578125" hidden="1" customWidth="1"/>
    <col min="5" max="5" width="14.28515625" hidden="1" customWidth="1"/>
    <col min="6" max="6" width="34.42578125" style="1"/>
    <col min="7" max="7" width="34.42578125" hidden="1" customWidth="1"/>
  </cols>
  <sheetData>
    <row r="1" spans="1:10" x14ac:dyDescent="0.25">
      <c r="G1">
        <v>2.1055999999999999</v>
      </c>
    </row>
    <row r="2" spans="1:10" ht="26.25" customHeight="1" x14ac:dyDescent="0.25">
      <c r="A2" s="30" t="s">
        <v>30</v>
      </c>
      <c r="B2" s="30"/>
      <c r="C2" s="30"/>
      <c r="D2" s="30"/>
      <c r="E2" s="30"/>
      <c r="F2" s="30"/>
    </row>
    <row r="3" spans="1:10" ht="39" customHeight="1" x14ac:dyDescent="0.25">
      <c r="A3" s="31"/>
      <c r="B3" s="31"/>
      <c r="C3" s="31"/>
      <c r="D3" s="31"/>
      <c r="E3" s="31"/>
      <c r="F3" s="31"/>
    </row>
    <row r="5" spans="1:10" ht="30" x14ac:dyDescent="0.55000000000000004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 t="s">
        <v>2</v>
      </c>
      <c r="G5" s="2">
        <f>IF(F5=B5,-0.1487,IF(F5=C5,-0.1176,IF(F5=D5,-0.071,0)))</f>
        <v>-0.1176</v>
      </c>
      <c r="H5" s="2"/>
      <c r="I5" s="2"/>
      <c r="J5" s="2"/>
    </row>
    <row r="6" spans="1:10" ht="30" x14ac:dyDescent="0.55000000000000004">
      <c r="A6" s="6" t="s">
        <v>5</v>
      </c>
      <c r="B6" s="7" t="s">
        <v>6</v>
      </c>
      <c r="C6" s="7" t="s">
        <v>7</v>
      </c>
      <c r="D6" s="7"/>
      <c r="E6" s="7"/>
      <c r="F6" s="8" t="s">
        <v>6</v>
      </c>
      <c r="G6" s="2">
        <f>IF(F6=C6,2.2755,0)</f>
        <v>0</v>
      </c>
    </row>
    <row r="7" spans="1:10" ht="30" x14ac:dyDescent="0.55000000000000004">
      <c r="A7" s="9" t="s">
        <v>29</v>
      </c>
      <c r="B7" s="7" t="s">
        <v>8</v>
      </c>
      <c r="C7" s="7" t="s">
        <v>9</v>
      </c>
      <c r="D7" s="7"/>
      <c r="E7" s="7"/>
      <c r="F7" s="8" t="s">
        <v>8</v>
      </c>
      <c r="G7" s="2">
        <f>IF(F7=C7,0.057,0)</f>
        <v>0</v>
      </c>
    </row>
    <row r="8" spans="1:10" ht="30" x14ac:dyDescent="0.55000000000000004">
      <c r="A8" s="6" t="s">
        <v>10</v>
      </c>
      <c r="B8" s="7" t="s">
        <v>11</v>
      </c>
      <c r="C8" s="7" t="s">
        <v>12</v>
      </c>
      <c r="D8" s="7" t="s">
        <v>13</v>
      </c>
      <c r="E8" s="7"/>
      <c r="F8" s="8" t="s">
        <v>11</v>
      </c>
      <c r="G8" s="2">
        <f>IF(F8=C8,-0.0411,IF(F8=D8,-0.0475,0))</f>
        <v>0</v>
      </c>
    </row>
    <row r="9" spans="1:10" ht="30" x14ac:dyDescent="0.55000000000000004">
      <c r="A9" s="9" t="s">
        <v>14</v>
      </c>
      <c r="B9" s="7" t="s">
        <v>15</v>
      </c>
      <c r="C9" s="7" t="s">
        <v>16</v>
      </c>
      <c r="D9" s="7"/>
      <c r="E9" s="7"/>
      <c r="F9" s="8" t="s">
        <v>16</v>
      </c>
      <c r="G9" s="2">
        <f>IF(F9=B9,0.0237,0)</f>
        <v>0</v>
      </c>
    </row>
    <row r="10" spans="1:10" ht="30" x14ac:dyDescent="0.55000000000000004">
      <c r="A10" s="6" t="s">
        <v>19</v>
      </c>
      <c r="B10" s="7" t="s">
        <v>15</v>
      </c>
      <c r="C10" s="7" t="s">
        <v>16</v>
      </c>
      <c r="D10" s="7"/>
      <c r="E10" s="7"/>
      <c r="F10" s="8" t="s">
        <v>15</v>
      </c>
      <c r="G10" s="2">
        <f>IF(F10=C10,0.0803,0)</f>
        <v>0</v>
      </c>
    </row>
    <row r="11" spans="1:10" ht="30" x14ac:dyDescent="0.55000000000000004">
      <c r="A11" s="9" t="s">
        <v>17</v>
      </c>
      <c r="B11" s="7" t="s">
        <v>15</v>
      </c>
      <c r="C11" s="7" t="s">
        <v>16</v>
      </c>
      <c r="D11" s="7"/>
      <c r="E11" s="7"/>
      <c r="F11" s="8" t="s">
        <v>15</v>
      </c>
      <c r="G11" s="2">
        <f>IF(F11=B11,-0.0118,0)</f>
        <v>-1.18E-2</v>
      </c>
    </row>
    <row r="12" spans="1:10" ht="30" x14ac:dyDescent="0.55000000000000004">
      <c r="A12" s="6" t="s">
        <v>18</v>
      </c>
      <c r="B12" s="7" t="s">
        <v>15</v>
      </c>
      <c r="C12" s="7" t="s">
        <v>16</v>
      </c>
      <c r="D12" s="7"/>
      <c r="E12" s="7"/>
      <c r="F12" s="8" t="s">
        <v>16</v>
      </c>
      <c r="G12" s="2">
        <f>IF(F12=B12,0.106,0)</f>
        <v>0</v>
      </c>
    </row>
    <row r="13" spans="1:10" ht="30" x14ac:dyDescent="0.55000000000000004">
      <c r="A13" s="10" t="s">
        <v>20</v>
      </c>
      <c r="B13" s="11"/>
      <c r="C13" s="11"/>
      <c r="D13" s="11"/>
      <c r="E13" s="11"/>
      <c r="F13" s="12">
        <v>1000</v>
      </c>
      <c r="G13" s="2">
        <f>2.8657/F13</f>
        <v>2.8657000000000001E-3</v>
      </c>
    </row>
    <row r="14" spans="1:10" ht="30" hidden="1" customHeight="1" x14ac:dyDescent="0.55000000000000004">
      <c r="A14" s="13"/>
      <c r="B14" s="7"/>
      <c r="C14" s="7"/>
      <c r="D14" s="7"/>
      <c r="E14" s="7"/>
      <c r="F14" s="14"/>
      <c r="G14" s="2"/>
    </row>
    <row r="15" spans="1:10" ht="30" hidden="1" customHeight="1" x14ac:dyDescent="0.6">
      <c r="A15" s="18" t="s">
        <v>21</v>
      </c>
      <c r="B15" s="11"/>
      <c r="C15" s="11"/>
      <c r="D15" s="11"/>
      <c r="E15" s="11"/>
      <c r="F15" s="15">
        <f>G15</f>
        <v>1.9790657</v>
      </c>
      <c r="G15" s="2">
        <f>SUM(G1:G13)</f>
        <v>1.9790657</v>
      </c>
      <c r="H15" s="2"/>
    </row>
    <row r="16" spans="1:10" ht="30" hidden="1" customHeight="1" x14ac:dyDescent="0.45">
      <c r="A16" s="16" t="s">
        <v>23</v>
      </c>
      <c r="B16" s="16"/>
      <c r="C16" s="16"/>
      <c r="D16" s="16"/>
      <c r="E16" s="16"/>
      <c r="F16" s="17">
        <v>3.2149999999999998E-2</v>
      </c>
      <c r="G16" s="2"/>
    </row>
    <row r="17" spans="1:7" ht="30" hidden="1" customHeight="1" x14ac:dyDescent="0.6">
      <c r="A17" s="18" t="s">
        <v>22</v>
      </c>
      <c r="B17" s="19"/>
      <c r="C17" s="19"/>
      <c r="D17" s="19"/>
      <c r="E17" s="19"/>
      <c r="F17" s="20">
        <f>F15*(1+F16)</f>
        <v>2.0426926622549999</v>
      </c>
      <c r="G17" s="2"/>
    </row>
    <row r="18" spans="1:7" ht="30" hidden="1" customHeight="1" x14ac:dyDescent="0.45">
      <c r="A18" s="16" t="s">
        <v>23</v>
      </c>
      <c r="B18" s="16"/>
      <c r="C18" s="16"/>
      <c r="D18" s="16"/>
      <c r="E18" s="16"/>
      <c r="F18" s="17">
        <v>9.5406360424028266E-2</v>
      </c>
      <c r="G18" s="2"/>
    </row>
    <row r="19" spans="1:7" ht="30" hidden="1" customHeight="1" x14ac:dyDescent="0.6">
      <c r="A19" s="21" t="s">
        <v>24</v>
      </c>
      <c r="B19" s="22"/>
      <c r="C19" s="22"/>
      <c r="D19" s="22"/>
      <c r="E19" s="22"/>
      <c r="F19" s="23">
        <f>F17*(1+F18)</f>
        <v>2.2375785346256185</v>
      </c>
      <c r="G19" s="2"/>
    </row>
    <row r="20" spans="1:7" ht="30" hidden="1" customHeight="1" x14ac:dyDescent="0.45">
      <c r="A20" s="16" t="s">
        <v>23</v>
      </c>
      <c r="B20" s="16"/>
      <c r="C20" s="16"/>
      <c r="D20" s="16"/>
      <c r="E20" s="16"/>
      <c r="F20" s="17">
        <v>3.4479999999999997E-2</v>
      </c>
      <c r="G20" s="2"/>
    </row>
    <row r="21" spans="1:7" ht="30" hidden="1" customHeight="1" x14ac:dyDescent="0.6">
      <c r="A21" s="21" t="s">
        <v>25</v>
      </c>
      <c r="B21" s="19"/>
      <c r="C21" s="19"/>
      <c r="D21" s="19"/>
      <c r="E21" s="19"/>
      <c r="F21" s="24">
        <f>F19*(1+F20)</f>
        <v>2.3147302424995102</v>
      </c>
      <c r="G21" s="2"/>
    </row>
    <row r="22" spans="1:7" ht="30" hidden="1" customHeight="1" x14ac:dyDescent="0.45">
      <c r="A22" s="16" t="s">
        <v>23</v>
      </c>
      <c r="B22" s="19"/>
      <c r="C22" s="19"/>
      <c r="D22" s="19"/>
      <c r="E22" s="19"/>
      <c r="F22" s="17">
        <v>0.01</v>
      </c>
      <c r="G22" s="2"/>
    </row>
    <row r="23" spans="1:7" ht="30" hidden="1" customHeight="1" x14ac:dyDescent="0.6">
      <c r="A23" s="18" t="s">
        <v>26</v>
      </c>
      <c r="B23" s="25"/>
      <c r="C23" s="25"/>
      <c r="D23" s="25"/>
      <c r="E23" s="25"/>
      <c r="F23" s="20">
        <f>F21*(1+F22)</f>
        <v>2.3378775449245053</v>
      </c>
    </row>
    <row r="24" spans="1:7" ht="30" hidden="1" customHeight="1" x14ac:dyDescent="0.45">
      <c r="A24" s="16" t="s">
        <v>23</v>
      </c>
      <c r="B24" s="25"/>
      <c r="C24" s="25"/>
      <c r="D24" s="25"/>
      <c r="E24" s="25"/>
      <c r="F24" s="17">
        <v>4.4069999999999998E-2</v>
      </c>
    </row>
    <row r="25" spans="1:7" ht="30" hidden="1" customHeight="1" x14ac:dyDescent="0.6">
      <c r="A25" s="18" t="s">
        <v>27</v>
      </c>
      <c r="B25" s="25"/>
      <c r="C25" s="25"/>
      <c r="D25" s="25"/>
      <c r="E25" s="25"/>
      <c r="F25" s="20">
        <f>F23*(1+F24)</f>
        <v>2.4409078083293285</v>
      </c>
    </row>
    <row r="26" spans="1:7" ht="30" hidden="1" customHeight="1" x14ac:dyDescent="0.45">
      <c r="A26" s="27" t="s">
        <v>23</v>
      </c>
      <c r="B26" s="25"/>
      <c r="C26" s="25"/>
      <c r="D26" s="25"/>
      <c r="E26" s="25"/>
      <c r="F26" s="17">
        <v>9.4159999999999994E-2</v>
      </c>
    </row>
    <row r="27" spans="1:7" ht="30" hidden="1" customHeight="1" x14ac:dyDescent="0.6">
      <c r="A27" s="18" t="s">
        <v>28</v>
      </c>
      <c r="B27" s="25"/>
      <c r="C27" s="25"/>
      <c r="D27" s="25"/>
      <c r="E27" s="25"/>
      <c r="F27" s="26">
        <f>F25*(1+F26)</f>
        <v>2.6707436875616182</v>
      </c>
    </row>
    <row r="28" spans="1:7" ht="30" hidden="1" customHeight="1" x14ac:dyDescent="0.45">
      <c r="A28" s="27" t="s">
        <v>23</v>
      </c>
      <c r="B28" s="25"/>
      <c r="C28" s="25"/>
      <c r="D28" s="25"/>
      <c r="E28" s="25"/>
      <c r="F28" s="28">
        <v>3.8710000000000001E-2</v>
      </c>
    </row>
    <row r="29" spans="1:7" ht="30" hidden="1" customHeight="1" x14ac:dyDescent="0.6">
      <c r="A29" s="18" t="s">
        <v>31</v>
      </c>
      <c r="B29" s="25"/>
      <c r="C29" s="25"/>
      <c r="D29" s="25"/>
      <c r="E29" s="25"/>
      <c r="F29" s="26">
        <f>F27*(1+F28)</f>
        <v>2.7741281757071286</v>
      </c>
    </row>
    <row r="30" spans="1:7" ht="30" hidden="1" customHeight="1" x14ac:dyDescent="0.45">
      <c r="A30" s="27" t="s">
        <v>23</v>
      </c>
      <c r="B30" s="25"/>
      <c r="C30" s="25"/>
      <c r="D30" s="25"/>
      <c r="E30" s="25"/>
      <c r="F30" s="28">
        <v>0.5</v>
      </c>
    </row>
    <row r="31" spans="1:7" ht="30" hidden="1" customHeight="1" x14ac:dyDescent="0.6">
      <c r="A31" s="18" t="s">
        <v>32</v>
      </c>
      <c r="B31" s="25"/>
      <c r="C31" s="25"/>
      <c r="D31" s="25"/>
      <c r="E31" s="25"/>
      <c r="F31" s="29">
        <f>F29*(1+F30)</f>
        <v>4.161192263560693</v>
      </c>
    </row>
    <row r="32" spans="1:7" ht="30" hidden="1" customHeight="1" x14ac:dyDescent="0.45">
      <c r="A32" s="27" t="s">
        <v>23</v>
      </c>
      <c r="B32" s="25"/>
      <c r="C32" s="25"/>
      <c r="D32" s="25"/>
      <c r="E32" s="25"/>
      <c r="F32" s="28">
        <v>8.7529999999999997E-2</v>
      </c>
    </row>
    <row r="33" spans="1:6" ht="30" hidden="1" customHeight="1" x14ac:dyDescent="0.6">
      <c r="A33" s="18" t="s">
        <v>33</v>
      </c>
      <c r="B33" s="25"/>
      <c r="C33" s="25"/>
      <c r="D33" s="25"/>
      <c r="E33" s="25"/>
      <c r="F33" s="26">
        <f>F31*(1+F32)</f>
        <v>4.5254214223901608</v>
      </c>
    </row>
    <row r="34" spans="1:6" ht="30" customHeight="1" x14ac:dyDescent="0.45">
      <c r="A34" s="27" t="s">
        <v>23</v>
      </c>
      <c r="B34" s="25"/>
      <c r="C34" s="25"/>
      <c r="D34" s="25"/>
      <c r="E34" s="25"/>
      <c r="F34" s="28">
        <v>3.9019999999999999E-2</v>
      </c>
    </row>
    <row r="35" spans="1:6" ht="30" customHeight="1" x14ac:dyDescent="0.6">
      <c r="A35" s="18" t="s">
        <v>34</v>
      </c>
      <c r="B35" s="25"/>
      <c r="C35" s="25"/>
      <c r="D35" s="25"/>
      <c r="E35" s="25"/>
      <c r="F35" s="26">
        <f>F33*(1+F34)</f>
        <v>4.7020033662918248</v>
      </c>
    </row>
  </sheetData>
  <sheetProtection formatCells="0" formatColumns="0" formatRows="0" insertColumns="0" insertRows="0" insertHyperlinks="0" deleteColumns="0" deleteRows="0" selectLockedCells="1"/>
  <dataConsolidate/>
  <mergeCells count="1">
    <mergeCell ref="A2:F3"/>
  </mergeCells>
  <dataValidations count="7">
    <dataValidation type="whole" operator="greaterThanOrEqual" allowBlank="1" showInputMessage="1" showErrorMessage="1" error="numero minimo di risme: 5." sqref="F13">
      <formula1>5</formula1>
    </dataValidation>
    <dataValidation type="list" allowBlank="1" showInputMessage="1" showErrorMessage="1" sqref="F11:F12">
      <formula1>$B$11:$C$11</formula1>
    </dataValidation>
    <dataValidation type="list" allowBlank="1" showInputMessage="1" showErrorMessage="1" sqref="F9:F10">
      <formula1>$B$9:$C$9</formula1>
    </dataValidation>
    <dataValidation type="list" allowBlank="1" showInputMessage="1" showErrorMessage="1" sqref="F8">
      <formula1>$B$8:$D$8</formula1>
    </dataValidation>
    <dataValidation type="list" allowBlank="1" showInputMessage="1" showErrorMessage="1" sqref="F7">
      <formula1>$B$7:$C$7</formula1>
    </dataValidation>
    <dataValidation type="list" allowBlank="1" showInputMessage="1" showErrorMessage="1" sqref="F6">
      <formula1>$B$6:$C$6</formula1>
    </dataValidation>
    <dataValidation type="list" allowBlank="1" showInputMessage="1" showErrorMessage="1" sqref="F5">
      <formula1>$B$5:$E$5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5B4253-A6F1-4338-825C-8F044D66F17D}">
  <ds:schemaRefs>
    <ds:schemaRef ds:uri="http://purl.org/dc/terms/"/>
    <ds:schemaRef ds:uri="http://schemas.microsoft.com/office/2006/documentManagement/types"/>
    <ds:schemaRef ds:uri="856d7638-341e-4c6a-9d94-e49471d54c4a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0117BF9-3C8E-48F9-99F5-C30509EE7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3D16CB-EFEC-45AB-BD5E-B7543DAAD0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CALCOLO_PR_RIFERIMENTO_CARTA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Conforti Davide</dc:creator>
  <cp:lastModifiedBy>Conforti Davide</cp:lastModifiedBy>
  <dcterms:created xsi:type="dcterms:W3CDTF">2016-09-09T09:06:42Z</dcterms:created>
  <dcterms:modified xsi:type="dcterms:W3CDTF">2022-10-28T05:38:45Z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