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K:\prezzi di riferimento\carta in risme\Nuova_rilevazione\CONSIGLIO_post_ADUNANZA_20FEBBRAIO2025\Pubblicazione_Prif_\Doc_ufficiali\"/>
    </mc:Choice>
  </mc:AlternateContent>
  <xr:revisionPtr revIDLastSave="0" documentId="13_ncr:1_{D1EAED39-9955-460F-B56B-8BC38E23CDF8}" xr6:coauthVersionLast="47" xr6:coauthVersionMax="47" xr10:uidLastSave="{00000000-0000-0000-0000-000000000000}"/>
  <workbookProtection workbookAlgorithmName="SHA-512" workbookHashValue="NUshB9kFPNTUAzyfjDEOyljy43njs5AjDat0e8+df+ILQqRLr2TWP1LoZF4SJcHT/sAokaAHueQMWD2mYfikZA==" workbookSaltValue="MzgykzFhYxINAyafe72Uig==" workbookSpinCount="100000" lockStructure="1"/>
  <bookViews>
    <workbookView xWindow="-120" yWindow="-120" windowWidth="20640" windowHeight="11160" xr2:uid="{00000000-000D-0000-FFFF-FFFF00000000}"/>
  </bookViews>
  <sheets>
    <sheet name="CALCOLO_PR_RIFERIMENTO_CART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" i="1" l="1"/>
  <c r="G12" i="1"/>
  <c r="G11" i="1"/>
  <c r="G10" i="1"/>
  <c r="G9" i="1"/>
  <c r="G8" i="1"/>
  <c r="G7" i="1"/>
  <c r="G6" i="1"/>
  <c r="G5" i="1"/>
  <c r="F36" i="1"/>
  <c r="G15" i="1" l="1"/>
  <c r="F15" i="1" l="1"/>
  <c r="F17" i="1" s="1"/>
  <c r="F19" i="1" s="1"/>
  <c r="F21" i="1" s="1"/>
  <c r="F23" i="1" s="1"/>
  <c r="F25" i="1" s="1"/>
  <c r="F27" i="1" s="1"/>
  <c r="F29" i="1" s="1"/>
  <c r="F31" i="1" s="1"/>
  <c r="F33" i="1" s="1"/>
  <c r="F35" i="1" s="1"/>
  <c r="F37" i="1" s="1"/>
  <c r="F39" i="1"/>
</calcChain>
</file>

<file path=xl/sharedStrings.xml><?xml version="1.0" encoding="utf-8"?>
<sst xmlns="http://schemas.openxmlformats.org/spreadsheetml/2006/main" count="62" uniqueCount="39">
  <si>
    <t>MACRO-AREA STAZIONE APPALTANTE</t>
  </si>
  <si>
    <t>NORDEST</t>
  </si>
  <si>
    <t>NORDOVEST</t>
  </si>
  <si>
    <t>CENTRO</t>
  </si>
  <si>
    <t>SUD-ISOLE</t>
  </si>
  <si>
    <t>FORMATO</t>
  </si>
  <si>
    <t>A4</t>
  </si>
  <si>
    <t>A3</t>
  </si>
  <si>
    <t>NATURALE</t>
  </si>
  <si>
    <t>RICICLATA</t>
  </si>
  <si>
    <t>MODALITA' CONSEGNA</t>
  </si>
  <si>
    <t>PIANO</t>
  </si>
  <si>
    <t>MAGAZZINO</t>
  </si>
  <si>
    <t>PIANO STRADALE</t>
  </si>
  <si>
    <t>CERTIFICAZIONE ISO 9001/2008 CARTIERA</t>
  </si>
  <si>
    <t>SI</t>
  </si>
  <si>
    <t>NO</t>
  </si>
  <si>
    <t>CLAUSOLA REVISIONE PERIODICA PREZZI</t>
  </si>
  <si>
    <t>CONSEGNA ENTRO 3 GIORNI</t>
  </si>
  <si>
    <t>ORDINE MINIMO 10 SCATOLE</t>
  </si>
  <si>
    <t>QUANTITA’ (numero risme)</t>
  </si>
  <si>
    <t>PREZZO DI RIFERIMENTO 2016</t>
  </si>
  <si>
    <t>PREZZO DI RIFERIMENTO 2017</t>
  </si>
  <si>
    <t>Indice di adeguamento prezzi</t>
  </si>
  <si>
    <t>PREZZO DI RIFERIMENTO 2018</t>
  </si>
  <si>
    <t>PREZZO DI RIFERIMENTO 2019</t>
  </si>
  <si>
    <t>PREZZO DI RIFERIMENTO 2020</t>
  </si>
  <si>
    <t>PREZZO DI RIFERIMENTO 2021 (SETTEMBRE)</t>
  </si>
  <si>
    <t>PREZZO DI RIFERIMENTO 2022 (GENNAIO)</t>
  </si>
  <si>
    <t>TIPOLOGIA</t>
  </si>
  <si>
    <t>PREZZO DI RIFERIMENTO 2022 (MARZO)</t>
  </si>
  <si>
    <t>PREZZO DI RIFERIMENTO 2022 (MAGGIO*)</t>
  </si>
  <si>
    <t>PREZZO DI RIFERIMENTO 2022 (OTTOBRE)</t>
  </si>
  <si>
    <t>PREZZO DI RIFERIMENTO 2022 (NOVEMBRE)</t>
  </si>
  <si>
    <t>Indice di adeguamento prezzi -FOI</t>
  </si>
  <si>
    <t>PREZZO DI RIFERIMENTO 2023 (OTTOBRE)</t>
  </si>
  <si>
    <r>
      <t>MASCHERA DI AUSILIO PER IL CALCOLO DEL PREZZO</t>
    </r>
    <r>
      <rPr>
        <b/>
        <sz val="14"/>
        <color theme="1"/>
        <rFont val="Calibri"/>
        <family val="2"/>
        <scheme val="minor"/>
      </rPr>
      <t xml:space="preserve"> </t>
    </r>
    <r>
      <rPr>
        <b/>
        <sz val="14"/>
        <color rgb="FFFF0000"/>
        <rFont val="Calibri"/>
        <family val="2"/>
        <scheme val="minor"/>
      </rPr>
      <t xml:space="preserve">(Ai fini della corretta visualizzazione del prezzo di riferimento si prega di salvare il file excel dopo aver selezionato le modalità di interesse per cisacuna variabile) </t>
    </r>
  </si>
  <si>
    <t>PREZZO DI RIFERIMENTO 2025 (FEBBRAIO)</t>
  </si>
  <si>
    <t>NUOVA RILEVAZIONE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</si>
</sst>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0"/>
    <numFmt numFmtId="165" formatCode="0.000%"/>
    <numFmt numFmtId="166" formatCode="0.000"/>
  </numFmts>
  <fonts count="14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0"/>
      <color theme="1"/>
      <name val="Titillium"/>
      <family val="3"/>
    </font>
    <font>
      <sz val="16"/>
      <color theme="1"/>
      <name val="Titillium"/>
      <family val="3"/>
    </font>
    <font>
      <sz val="16"/>
      <name val="Titillium"/>
      <family val="3"/>
    </font>
    <font>
      <b/>
      <sz val="20"/>
      <color theme="1"/>
      <name val="Titillium"/>
      <family val="3"/>
    </font>
    <font>
      <b/>
      <sz val="16"/>
      <name val="Titillium"/>
      <family val="3"/>
    </font>
    <font>
      <b/>
      <sz val="16"/>
      <color theme="1"/>
      <name val="Titillium"/>
      <family val="3"/>
    </font>
    <font>
      <sz val="11"/>
      <color theme="1"/>
      <name val="Titillium"/>
      <family val="3"/>
    </font>
    <font>
      <b/>
      <sz val="16"/>
      <color rgb="FFFF0000"/>
      <name val="Titillium"/>
      <family val="3"/>
    </font>
    <font>
      <b/>
      <sz val="14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33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/>
    <xf numFmtId="0" fontId="4" fillId="2" borderId="1" xfId="0" applyFont="1" applyFill="1" applyBorder="1"/>
    <xf numFmtId="0" fontId="5" fillId="0" borderId="2" xfId="0" applyFont="1" applyBorder="1"/>
    <xf numFmtId="0" fontId="5" fillId="0" borderId="3" xfId="0" applyFont="1" applyBorder="1" applyAlignment="1" applyProtection="1">
      <alignment horizontal="center" vertical="center"/>
      <protection locked="0"/>
    </xf>
    <xf numFmtId="0" fontId="4" fillId="3" borderId="4" xfId="0" applyFont="1" applyFill="1" applyBorder="1"/>
    <xf numFmtId="0" fontId="5" fillId="0" borderId="0" xfId="0" applyFont="1"/>
    <xf numFmtId="0" fontId="5" fillId="0" borderId="5" xfId="0" applyFont="1" applyBorder="1" applyAlignment="1" applyProtection="1">
      <alignment horizontal="center" vertical="center"/>
      <protection locked="0"/>
    </xf>
    <xf numFmtId="0" fontId="4" fillId="2" borderId="4" xfId="0" applyFont="1" applyFill="1" applyBorder="1"/>
    <xf numFmtId="0" fontId="4" fillId="2" borderId="6" xfId="0" applyFont="1" applyFill="1" applyBorder="1"/>
    <xf numFmtId="0" fontId="5" fillId="0" borderId="7" xfId="0" applyFont="1" applyBorder="1"/>
    <xf numFmtId="1" fontId="5" fillId="0" borderId="8" xfId="0" applyNumberFormat="1" applyFont="1" applyBorder="1" applyAlignment="1" applyProtection="1">
      <alignment horizontal="center" vertical="center"/>
      <protection locked="0"/>
    </xf>
    <xf numFmtId="0" fontId="4" fillId="0" borderId="4" xfId="0" applyFont="1" applyBorder="1"/>
    <xf numFmtId="0" fontId="5" fillId="0" borderId="5" xfId="0" applyFont="1" applyBorder="1" applyAlignment="1">
      <alignment horizontal="center" vertical="center"/>
    </xf>
    <xf numFmtId="164" fontId="6" fillId="0" borderId="8" xfId="0" applyNumberFormat="1" applyFont="1" applyBorder="1" applyAlignment="1">
      <alignment horizontal="center" vertical="center"/>
    </xf>
    <xf numFmtId="0" fontId="5" fillId="0" borderId="9" xfId="0" applyFont="1" applyBorder="1"/>
    <xf numFmtId="165" fontId="5" fillId="0" borderId="9" xfId="1" applyNumberFormat="1" applyFont="1" applyBorder="1" applyAlignment="1">
      <alignment horizontal="center" vertical="center"/>
    </xf>
    <xf numFmtId="0" fontId="7" fillId="0" borderId="6" xfId="0" applyFont="1" applyBorder="1"/>
    <xf numFmtId="164" fontId="8" fillId="0" borderId="8" xfId="0" applyNumberFormat="1" applyFont="1" applyBorder="1" applyAlignment="1">
      <alignment horizontal="center" vertical="center"/>
    </xf>
    <xf numFmtId="0" fontId="7" fillId="0" borderId="9" xfId="0" applyFont="1" applyBorder="1"/>
    <xf numFmtId="0" fontId="5" fillId="0" borderId="10" xfId="0" applyFont="1" applyBorder="1"/>
    <xf numFmtId="164" fontId="8" fillId="0" borderId="11" xfId="0" applyNumberFormat="1" applyFont="1" applyBorder="1" applyAlignment="1">
      <alignment horizontal="center" vertical="center"/>
    </xf>
    <xf numFmtId="164" fontId="9" fillId="0" borderId="11" xfId="0" applyNumberFormat="1" applyFont="1" applyBorder="1" applyAlignment="1">
      <alignment horizontal="center" vertical="center"/>
    </xf>
    <xf numFmtId="0" fontId="10" fillId="0" borderId="0" xfId="0" applyFont="1"/>
    <xf numFmtId="164" fontId="11" fillId="0" borderId="8" xfId="0" applyNumberFormat="1" applyFont="1" applyBorder="1" applyAlignment="1">
      <alignment horizontal="center" vertical="center"/>
    </xf>
    <xf numFmtId="0" fontId="5" fillId="0" borderId="6" xfId="0" applyFont="1" applyBorder="1"/>
    <xf numFmtId="165" fontId="5" fillId="0" borderId="9" xfId="1" applyNumberFormat="1" applyFont="1" applyFill="1" applyBorder="1" applyAlignment="1">
      <alignment horizontal="center" vertical="center"/>
    </xf>
    <xf numFmtId="164" fontId="9" fillId="0" borderId="8" xfId="0" applyNumberFormat="1" applyFont="1" applyBorder="1" applyAlignment="1">
      <alignment horizontal="center" vertical="center"/>
    </xf>
    <xf numFmtId="166" fontId="11" fillId="0" borderId="8" xfId="0" applyNumberFormat="1" applyFont="1" applyBorder="1" applyAlignment="1">
      <alignment horizontal="center" vertical="center"/>
    </xf>
    <xf numFmtId="166" fontId="1" fillId="0" borderId="0" xfId="0" applyNumberFormat="1" applyFont="1"/>
    <xf numFmtId="0" fontId="2" fillId="4" borderId="2" xfId="0" applyFont="1" applyFill="1" applyBorder="1" applyAlignment="1">
      <alignment horizontal="left" vertical="center" wrapText="1"/>
    </xf>
    <xf numFmtId="0" fontId="2" fillId="4" borderId="0" xfId="0" applyFont="1" applyFill="1" applyAlignment="1">
      <alignment horizontal="left" vertical="center" wrapText="1"/>
    </xf>
  </cellXfs>
  <cellStyles count="2">
    <cellStyle name="Normale" xfId="0" builtinId="0"/>
    <cellStyle name="Percentual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1"/>
  <sheetViews>
    <sheetView tabSelected="1" zoomScale="90" zoomScaleNormal="90" workbookViewId="0">
      <selection activeCell="F13" sqref="F13"/>
    </sheetView>
  </sheetViews>
  <sheetFormatPr defaultColWidth="34.42578125" defaultRowHeight="15" x14ac:dyDescent="0.25"/>
  <cols>
    <col min="1" max="1" width="87.7109375" customWidth="1"/>
    <col min="2" max="4" width="14.42578125" hidden="1" customWidth="1"/>
    <col min="5" max="5" width="3.85546875" hidden="1" customWidth="1"/>
    <col min="6" max="6" width="34.42578125" style="1"/>
    <col min="7" max="7" width="34.42578125" hidden="1" customWidth="1"/>
    <col min="8" max="9" width="34.42578125" customWidth="1"/>
  </cols>
  <sheetData>
    <row r="1" spans="1:10" x14ac:dyDescent="0.25">
      <c r="G1">
        <v>3.5830000000000002</v>
      </c>
    </row>
    <row r="2" spans="1:10" ht="26.25" customHeight="1" x14ac:dyDescent="0.25">
      <c r="A2" s="31" t="s">
        <v>36</v>
      </c>
      <c r="B2" s="31"/>
      <c r="C2" s="31"/>
      <c r="D2" s="31"/>
      <c r="E2" s="31"/>
      <c r="F2" s="31"/>
    </row>
    <row r="3" spans="1:10" ht="39" customHeight="1" x14ac:dyDescent="0.25">
      <c r="A3" s="32"/>
      <c r="B3" s="32"/>
      <c r="C3" s="32"/>
      <c r="D3" s="32"/>
      <c r="E3" s="32"/>
      <c r="F3" s="32"/>
    </row>
    <row r="5" spans="1:10" ht="30" x14ac:dyDescent="0.55000000000000004">
      <c r="A5" s="3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5" t="s">
        <v>1</v>
      </c>
      <c r="G5" s="2">
        <f>IF(F5=B5,-0.322,IF(F5=C5,-0.073,IF(F5=D5,0.079,0)))</f>
        <v>-0.32200000000000001</v>
      </c>
      <c r="H5" s="2"/>
      <c r="I5" s="2"/>
      <c r="J5" s="2"/>
    </row>
    <row r="6" spans="1:10" ht="30" x14ac:dyDescent="0.55000000000000004">
      <c r="A6" s="6" t="s">
        <v>5</v>
      </c>
      <c r="B6" s="7" t="s">
        <v>6</v>
      </c>
      <c r="C6" s="7" t="s">
        <v>7</v>
      </c>
      <c r="D6" s="7"/>
      <c r="E6" s="7"/>
      <c r="F6" s="8" t="s">
        <v>6</v>
      </c>
      <c r="G6" s="2">
        <f>IF(F6=C6,4.064,0)</f>
        <v>0</v>
      </c>
    </row>
    <row r="7" spans="1:10" ht="30" x14ac:dyDescent="0.55000000000000004">
      <c r="A7" s="9" t="s">
        <v>29</v>
      </c>
      <c r="B7" s="7" t="s">
        <v>8</v>
      </c>
      <c r="C7" s="7" t="s">
        <v>9</v>
      </c>
      <c r="D7" s="7"/>
      <c r="E7" s="7"/>
      <c r="F7" s="8" t="s">
        <v>8</v>
      </c>
      <c r="G7" s="2">
        <f>IF(F7=C7,0.228,0)</f>
        <v>0</v>
      </c>
    </row>
    <row r="8" spans="1:10" ht="30" x14ac:dyDescent="0.55000000000000004">
      <c r="A8" s="6" t="s">
        <v>10</v>
      </c>
      <c r="B8" s="7" t="s">
        <v>11</v>
      </c>
      <c r="C8" s="7" t="s">
        <v>12</v>
      </c>
      <c r="D8" s="7" t="s">
        <v>13</v>
      </c>
      <c r="E8" s="7"/>
      <c r="F8" s="8" t="s">
        <v>13</v>
      </c>
      <c r="G8" s="2">
        <f>IF(F8=C8,-0.033,IF(F8=D8,-0.122,0))</f>
        <v>-0.122</v>
      </c>
    </row>
    <row r="9" spans="1:10" ht="30" x14ac:dyDescent="0.55000000000000004">
      <c r="A9" s="9" t="s">
        <v>14</v>
      </c>
      <c r="B9" s="7" t="s">
        <v>15</v>
      </c>
      <c r="C9" s="7" t="s">
        <v>16</v>
      </c>
      <c r="D9" s="7"/>
      <c r="E9" s="7"/>
      <c r="F9" s="8" t="s">
        <v>15</v>
      </c>
      <c r="G9" s="2">
        <f>IF(F9=B9,0.034,0)</f>
        <v>3.4000000000000002E-2</v>
      </c>
    </row>
    <row r="10" spans="1:10" ht="30" x14ac:dyDescent="0.55000000000000004">
      <c r="A10" s="6" t="s">
        <v>19</v>
      </c>
      <c r="B10" s="7" t="s">
        <v>15</v>
      </c>
      <c r="C10" s="7" t="s">
        <v>16</v>
      </c>
      <c r="D10" s="7"/>
      <c r="E10" s="7"/>
      <c r="F10" s="8" t="s">
        <v>15</v>
      </c>
      <c r="G10" s="2">
        <f>IF(F10=C10,0,-0.168)</f>
        <v>-0.16800000000000001</v>
      </c>
    </row>
    <row r="11" spans="1:10" ht="30" x14ac:dyDescent="0.55000000000000004">
      <c r="A11" s="9" t="s">
        <v>17</v>
      </c>
      <c r="B11" s="7" t="s">
        <v>15</v>
      </c>
      <c r="C11" s="7" t="s">
        <v>16</v>
      </c>
      <c r="D11" s="7"/>
      <c r="E11" s="7"/>
      <c r="F11" s="8" t="s">
        <v>15</v>
      </c>
      <c r="G11" s="2">
        <f>IF(F11=B11,-0.164,0)</f>
        <v>-0.16400000000000001</v>
      </c>
    </row>
    <row r="12" spans="1:10" ht="30" x14ac:dyDescent="0.55000000000000004">
      <c r="A12" s="6" t="s">
        <v>18</v>
      </c>
      <c r="B12" s="7" t="s">
        <v>15</v>
      </c>
      <c r="C12" s="7" t="s">
        <v>16</v>
      </c>
      <c r="D12" s="7"/>
      <c r="E12" s="7"/>
      <c r="F12" s="8" t="s">
        <v>15</v>
      </c>
      <c r="G12" s="2">
        <f>IF(F12=B12,0.322,0)</f>
        <v>0.32200000000000001</v>
      </c>
    </row>
    <row r="13" spans="1:10" ht="30" x14ac:dyDescent="0.55000000000000004">
      <c r="A13" s="10" t="s">
        <v>20</v>
      </c>
      <c r="B13" s="11"/>
      <c r="C13" s="11"/>
      <c r="D13" s="11"/>
      <c r="E13" s="11"/>
      <c r="F13" s="12">
        <v>10</v>
      </c>
      <c r="G13" s="30">
        <f>9.237/F13</f>
        <v>0.92369999999999997</v>
      </c>
    </row>
    <row r="14" spans="1:10" ht="30" hidden="1" customHeight="1" x14ac:dyDescent="0.55000000000000004">
      <c r="A14" s="13"/>
      <c r="B14" s="7"/>
      <c r="C14" s="7"/>
      <c r="D14" s="7"/>
      <c r="E14" s="7"/>
      <c r="F14" s="14"/>
      <c r="G14" s="2"/>
    </row>
    <row r="15" spans="1:10" ht="30" hidden="1" customHeight="1" x14ac:dyDescent="0.6">
      <c r="A15" s="18" t="s">
        <v>21</v>
      </c>
      <c r="B15" s="11"/>
      <c r="C15" s="11"/>
      <c r="D15" s="11"/>
      <c r="E15" s="11"/>
      <c r="F15" s="15">
        <f>G15</f>
        <v>4.0866999999999996</v>
      </c>
      <c r="G15" s="2">
        <f>SUM(G1:G13)</f>
        <v>4.0866999999999996</v>
      </c>
      <c r="H15" s="2"/>
    </row>
    <row r="16" spans="1:10" ht="30" hidden="1" customHeight="1" x14ac:dyDescent="0.45">
      <c r="A16" s="16" t="s">
        <v>23</v>
      </c>
      <c r="B16" s="16"/>
      <c r="C16" s="16"/>
      <c r="D16" s="16"/>
      <c r="E16" s="16"/>
      <c r="F16" s="17">
        <v>3.2149999999999998E-2</v>
      </c>
      <c r="G16" s="2"/>
    </row>
    <row r="17" spans="1:7" ht="30" hidden="1" customHeight="1" x14ac:dyDescent="0.6">
      <c r="A17" s="18" t="s">
        <v>22</v>
      </c>
      <c r="B17" s="7"/>
      <c r="C17" s="7"/>
      <c r="D17" s="7"/>
      <c r="E17" s="7"/>
      <c r="F17" s="19">
        <f>F15*(1+F16)</f>
        <v>4.2180874049999995</v>
      </c>
      <c r="G17" s="2"/>
    </row>
    <row r="18" spans="1:7" ht="30" hidden="1" customHeight="1" x14ac:dyDescent="0.45">
      <c r="A18" s="16" t="s">
        <v>23</v>
      </c>
      <c r="B18" s="16"/>
      <c r="C18" s="16"/>
      <c r="D18" s="16"/>
      <c r="E18" s="16"/>
      <c r="F18" s="17">
        <v>9.5406360424028266E-2</v>
      </c>
      <c r="G18" s="2"/>
    </row>
    <row r="19" spans="1:7" ht="30" hidden="1" customHeight="1" x14ac:dyDescent="0.6">
      <c r="A19" s="20" t="s">
        <v>24</v>
      </c>
      <c r="B19" s="21"/>
      <c r="C19" s="21"/>
      <c r="D19" s="21"/>
      <c r="E19" s="21"/>
      <c r="F19" s="22">
        <f>F17*(1+F18)</f>
        <v>4.6205197722614839</v>
      </c>
      <c r="G19" s="2"/>
    </row>
    <row r="20" spans="1:7" ht="30" hidden="1" customHeight="1" x14ac:dyDescent="0.45">
      <c r="A20" s="16" t="s">
        <v>23</v>
      </c>
      <c r="B20" s="16"/>
      <c r="C20" s="16"/>
      <c r="D20" s="16"/>
      <c r="E20" s="16"/>
      <c r="F20" s="17">
        <v>3.4479999999999997E-2</v>
      </c>
      <c r="G20" s="2"/>
    </row>
    <row r="21" spans="1:7" ht="30" hidden="1" customHeight="1" x14ac:dyDescent="0.6">
      <c r="A21" s="20" t="s">
        <v>25</v>
      </c>
      <c r="B21" s="7"/>
      <c r="C21" s="7"/>
      <c r="D21" s="7"/>
      <c r="E21" s="7"/>
      <c r="F21" s="23">
        <f>F19*(1+F20)</f>
        <v>4.77983529400906</v>
      </c>
      <c r="G21" s="2"/>
    </row>
    <row r="22" spans="1:7" ht="30" hidden="1" customHeight="1" x14ac:dyDescent="0.45">
      <c r="A22" s="16" t="s">
        <v>23</v>
      </c>
      <c r="B22" s="7"/>
      <c r="C22" s="7"/>
      <c r="D22" s="7"/>
      <c r="E22" s="7"/>
      <c r="F22" s="17">
        <v>0.01</v>
      </c>
      <c r="G22" s="2"/>
    </row>
    <row r="23" spans="1:7" ht="30" hidden="1" customHeight="1" x14ac:dyDescent="0.6">
      <c r="A23" s="18" t="s">
        <v>26</v>
      </c>
      <c r="B23" s="24"/>
      <c r="C23" s="24"/>
      <c r="D23" s="24"/>
      <c r="E23" s="24"/>
      <c r="F23" s="19">
        <f>F21*(1+F22)</f>
        <v>4.8276336469491508</v>
      </c>
    </row>
    <row r="24" spans="1:7" ht="30" hidden="1" customHeight="1" x14ac:dyDescent="0.45">
      <c r="A24" s="16" t="s">
        <v>23</v>
      </c>
      <c r="B24" s="24"/>
      <c r="C24" s="24"/>
      <c r="D24" s="24"/>
      <c r="E24" s="24"/>
      <c r="F24" s="17">
        <v>4.4069999999999998E-2</v>
      </c>
    </row>
    <row r="25" spans="1:7" ht="30" hidden="1" customHeight="1" x14ac:dyDescent="0.6">
      <c r="A25" s="18" t="s">
        <v>27</v>
      </c>
      <c r="B25" s="24"/>
      <c r="C25" s="24"/>
      <c r="D25" s="24"/>
      <c r="E25" s="24"/>
      <c r="F25" s="19">
        <f>F23*(1+F24)</f>
        <v>5.0403874617701998</v>
      </c>
    </row>
    <row r="26" spans="1:7" ht="30" hidden="1" customHeight="1" x14ac:dyDescent="0.45">
      <c r="A26" s="26" t="s">
        <v>23</v>
      </c>
      <c r="B26" s="24"/>
      <c r="C26" s="24"/>
      <c r="D26" s="24"/>
      <c r="E26" s="24"/>
      <c r="F26" s="17">
        <v>9.4159999999999994E-2</v>
      </c>
    </row>
    <row r="27" spans="1:7" ht="30" hidden="1" customHeight="1" x14ac:dyDescent="0.6">
      <c r="A27" s="18" t="s">
        <v>28</v>
      </c>
      <c r="B27" s="24"/>
      <c r="C27" s="24"/>
      <c r="D27" s="24"/>
      <c r="E27" s="24"/>
      <c r="F27" s="25">
        <f>F25*(1+F26)</f>
        <v>5.5149903451704816</v>
      </c>
    </row>
    <row r="28" spans="1:7" ht="30" hidden="1" customHeight="1" x14ac:dyDescent="0.45">
      <c r="A28" s="26" t="s">
        <v>23</v>
      </c>
      <c r="B28" s="24"/>
      <c r="C28" s="24"/>
      <c r="D28" s="24"/>
      <c r="E28" s="24"/>
      <c r="F28" s="27">
        <v>3.8710000000000001E-2</v>
      </c>
    </row>
    <row r="29" spans="1:7" ht="30" hidden="1" customHeight="1" x14ac:dyDescent="0.6">
      <c r="A29" s="18" t="s">
        <v>30</v>
      </c>
      <c r="B29" s="24"/>
      <c r="C29" s="24"/>
      <c r="D29" s="24"/>
      <c r="E29" s="24"/>
      <c r="F29" s="25">
        <f>F27*(1+F28)</f>
        <v>5.7284756214320307</v>
      </c>
    </row>
    <row r="30" spans="1:7" ht="30" hidden="1" customHeight="1" x14ac:dyDescent="0.45">
      <c r="A30" s="26" t="s">
        <v>23</v>
      </c>
      <c r="B30" s="24"/>
      <c r="C30" s="24"/>
      <c r="D30" s="24"/>
      <c r="E30" s="24"/>
      <c r="F30" s="27">
        <v>0.5</v>
      </c>
    </row>
    <row r="31" spans="1:7" ht="30" hidden="1" customHeight="1" x14ac:dyDescent="0.6">
      <c r="A31" s="18" t="s">
        <v>31</v>
      </c>
      <c r="B31" s="24"/>
      <c r="C31" s="24"/>
      <c r="D31" s="24"/>
      <c r="E31" s="24"/>
      <c r="F31" s="28">
        <f>F29*(1+F30)</f>
        <v>8.5927134321480452</v>
      </c>
    </row>
    <row r="32" spans="1:7" ht="30" hidden="1" customHeight="1" x14ac:dyDescent="0.45">
      <c r="A32" s="26" t="s">
        <v>23</v>
      </c>
      <c r="B32" s="24"/>
      <c r="C32" s="24"/>
      <c r="D32" s="24"/>
      <c r="E32" s="24"/>
      <c r="F32" s="27">
        <v>8.7529999999999997E-2</v>
      </c>
    </row>
    <row r="33" spans="1:6" ht="30" hidden="1" customHeight="1" x14ac:dyDescent="0.6">
      <c r="A33" s="18" t="s">
        <v>32</v>
      </c>
      <c r="B33" s="24"/>
      <c r="C33" s="24"/>
      <c r="D33" s="24"/>
      <c r="E33" s="24"/>
      <c r="F33" s="25">
        <f>F31*(1+F32)</f>
        <v>9.3448336388639639</v>
      </c>
    </row>
    <row r="34" spans="1:6" ht="30" hidden="1" customHeight="1" x14ac:dyDescent="0.45">
      <c r="A34" s="26" t="s">
        <v>23</v>
      </c>
      <c r="B34" s="24"/>
      <c r="C34" s="24"/>
      <c r="D34" s="24"/>
      <c r="E34" s="24"/>
      <c r="F34" s="27">
        <v>3.9019999999999999E-2</v>
      </c>
    </row>
    <row r="35" spans="1:6" ht="30" hidden="1" customHeight="1" x14ac:dyDescent="0.6">
      <c r="A35" s="18" t="s">
        <v>33</v>
      </c>
      <c r="B35" s="24"/>
      <c r="C35" s="24"/>
      <c r="D35" s="24"/>
      <c r="E35" s="24"/>
      <c r="F35" s="25">
        <f>F33*(1+F34)</f>
        <v>9.709469047452437</v>
      </c>
    </row>
    <row r="36" spans="1:6" ht="30" hidden="1" customHeight="1" x14ac:dyDescent="0.45">
      <c r="A36" s="26" t="s">
        <v>34</v>
      </c>
      <c r="B36" s="24"/>
      <c r="C36" s="24"/>
      <c r="D36" s="24"/>
      <c r="E36" s="24"/>
      <c r="F36" s="27">
        <f>118.7/117.9-1</f>
        <v>6.785411365564098E-3</v>
      </c>
    </row>
    <row r="37" spans="1:6" ht="30" hidden="1" customHeight="1" x14ac:dyDescent="0.6">
      <c r="A37" s="18" t="s">
        <v>35</v>
      </c>
      <c r="B37" s="24"/>
      <c r="C37" s="24"/>
      <c r="D37" s="24"/>
      <c r="E37" s="24"/>
      <c r="F37" s="25">
        <f>F35*(1+F36)</f>
        <v>9.775351789080613</v>
      </c>
    </row>
    <row r="38" spans="1:6" ht="30" customHeight="1" x14ac:dyDescent="0.45">
      <c r="A38" s="26" t="s">
        <v>38</v>
      </c>
      <c r="B38" s="24"/>
      <c r="C38" s="24"/>
      <c r="D38" s="24"/>
      <c r="E38" s="24"/>
      <c r="F38" s="27"/>
    </row>
    <row r="39" spans="1:6" ht="30" customHeight="1" x14ac:dyDescent="0.6">
      <c r="A39" s="18" t="s">
        <v>37</v>
      </c>
      <c r="B39" s="24"/>
      <c r="C39" s="24"/>
      <c r="D39" s="24"/>
      <c r="E39" s="24"/>
      <c r="F39" s="29">
        <f>G15</f>
        <v>4.0866999999999996</v>
      </c>
    </row>
    <row r="40" spans="1:6" ht="30" customHeight="1" x14ac:dyDescent="0.25"/>
    <row r="41" spans="1:6" ht="30" customHeight="1" x14ac:dyDescent="0.25"/>
  </sheetData>
  <sheetProtection algorithmName="SHA-512" hashValue="aWXntt7rw9WMbOEXHisr8l3YRGpBPJVwCxAzdPSoUi23xU8jxch8GykK8QQyElsleUloZKHAp/TJDrDSW+PRfg==" saltValue="gM9/aEVCNbOUJyK6TdL5eA==" spinCount="100000" sheet="1" formatCells="0" formatColumns="0" formatRows="0" insertColumns="0" insertRows="0" insertHyperlinks="0" deleteColumns="0" deleteRows="0" selectLockedCells="1"/>
  <dataConsolidate/>
  <mergeCells count="1">
    <mergeCell ref="A2:F3"/>
  </mergeCells>
  <dataValidations count="7">
    <dataValidation type="whole" operator="greaterThanOrEqual" allowBlank="1" showInputMessage="1" showErrorMessage="1" error="numero minimo di risme: 5." sqref="F13" xr:uid="{00000000-0002-0000-0000-000000000000}">
      <formula1>5</formula1>
    </dataValidation>
    <dataValidation type="list" allowBlank="1" showInputMessage="1" showErrorMessage="1" sqref="F11:F12" xr:uid="{00000000-0002-0000-0000-000001000000}">
      <formula1>$B$11:$C$11</formula1>
    </dataValidation>
    <dataValidation type="list" allowBlank="1" showInputMessage="1" showErrorMessage="1" sqref="F9:F10" xr:uid="{00000000-0002-0000-0000-000002000000}">
      <formula1>$B$9:$C$9</formula1>
    </dataValidation>
    <dataValidation type="list" allowBlank="1" showInputMessage="1" showErrorMessage="1" sqref="F8" xr:uid="{00000000-0002-0000-0000-000003000000}">
      <formula1>$B$8:$D$8</formula1>
    </dataValidation>
    <dataValidation type="list" allowBlank="1" showInputMessage="1" showErrorMessage="1" sqref="F7" xr:uid="{00000000-0002-0000-0000-000004000000}">
      <formula1>$B$7:$C$7</formula1>
    </dataValidation>
    <dataValidation type="list" allowBlank="1" showInputMessage="1" showErrorMessage="1" sqref="F6" xr:uid="{00000000-0002-0000-0000-000005000000}">
      <formula1>$B$6:$C$6</formula1>
    </dataValidation>
    <dataValidation type="list" allowBlank="1" showInputMessage="1" showErrorMessage="1" sqref="F5" xr:uid="{00000000-0002-0000-0000-000006000000}">
      <formula1>$B$5:$E$5</formula1>
    </dataValidation>
  </dataValidation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Props1.xml><?xml version="1.0" encoding="utf-8"?>
<ds:datastoreItem xmlns:ds="http://schemas.openxmlformats.org/officeDocument/2006/customXml" ds:itemID="{1C3D16CB-EFEC-45AB-BD5E-B7543DAAD0C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0117BF9-3C8E-48F9-99F5-C30509EE7E3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E5B4253-A6F1-4338-825C-8F044D66F17D}">
  <ds:schemaRefs>
    <ds:schemaRef ds:uri="856d7638-341e-4c6a-9d94-e49471d54c4a"/>
    <ds:schemaRef ds:uri="http://purl.org/dc/dcmitype/"/>
    <ds:schemaRef ds:uri="http://schemas.microsoft.com/office/2006/metadata/properties"/>
    <ds:schemaRef ds:uri="http://www.w3.org/XML/1998/namespace"/>
    <ds:schemaRef ds:uri="http://purl.org/dc/elements/1.1/"/>
    <ds:schemaRef ds:uri="818e3c02-01f5-4b74-a803-ff90016994ef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CALCOLO_PR_RIFERIMENTO_CARTA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Conforti Davide</dc:creator>
  <cp:lastModifiedBy>Conforti Davide</cp:lastModifiedBy>
  <dcterms:created xsi:type="dcterms:W3CDTF">2016-09-09T09:06:42Z</dcterms:created>
  <dcterms:modified xsi:type="dcterms:W3CDTF">2025-02-24T08:25:48Z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  <property fmtid="{D5CDD505-2E9C-101B-9397-08002B2CF9AE}" pid="3" name="MediaServiceImageTags">
    <vt:lpwstr/>
  </property>
</Properties>
</file>